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45" windowHeight="10380" activeTab="0"/>
  </bookViews>
  <sheets>
    <sheet name="Завдання-1-2-3" sheetId="1" r:id="rId1"/>
  </sheets>
  <definedNames>
    <definedName name="_xlnm.Print_Area" localSheetId="0">'Завдання-1-2-3'!$A$3:$B$41</definedName>
  </definedNames>
  <calcPr fullCalcOnLoad="1"/>
</workbook>
</file>

<file path=xl/sharedStrings.xml><?xml version="1.0" encoding="utf-8"?>
<sst xmlns="http://schemas.openxmlformats.org/spreadsheetml/2006/main" count="40" uniqueCount="39">
  <si>
    <r>
      <t>М</t>
    </r>
    <r>
      <rPr>
        <vertAlign val="subscript"/>
        <sz val="12"/>
        <rFont val="Times New Roman"/>
        <family val="1"/>
      </rPr>
      <t>пр</t>
    </r>
  </si>
  <si>
    <r>
      <t>n</t>
    </r>
    <r>
      <rPr>
        <vertAlign val="subscript"/>
        <sz val="12"/>
        <rFont val="Times New Roman"/>
        <family val="1"/>
      </rPr>
      <t>пр</t>
    </r>
  </si>
  <si>
    <r>
      <t>Ширина протоки, B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м</t>
    </r>
  </si>
  <si>
    <r>
      <t>Довжина протоки, L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км</t>
    </r>
  </si>
  <si>
    <r>
      <t>Глибина протоки, h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м</t>
    </r>
  </si>
  <si>
    <r>
      <t>k</t>
    </r>
    <r>
      <rPr>
        <vertAlign val="subscript"/>
        <sz val="12"/>
        <rFont val="Times New Roman"/>
        <family val="1"/>
      </rPr>
      <t>оз</t>
    </r>
  </si>
  <si>
    <r>
      <t>К</t>
    </r>
    <r>
      <rPr>
        <vertAlign val="subscript"/>
        <sz val="12"/>
        <rFont val="Times New Roman"/>
        <family val="1"/>
      </rPr>
      <t>ВО</t>
    </r>
    <r>
      <rPr>
        <sz val="12"/>
        <rFont val="Times New Roman"/>
        <family val="1"/>
      </rPr>
      <t>, %/д</t>
    </r>
  </si>
  <si>
    <r>
      <t>К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/год</t>
    </r>
  </si>
  <si>
    <r>
      <t>Т</t>
    </r>
    <r>
      <rPr>
        <vertAlign val="subscript"/>
        <sz val="12"/>
        <rFont val="Times New Roman"/>
        <family val="1"/>
      </rPr>
      <t>прит</t>
    </r>
    <r>
      <rPr>
        <sz val="12"/>
        <rFont val="Times New Roman"/>
        <family val="1"/>
      </rPr>
      <t>, д</t>
    </r>
  </si>
  <si>
    <r>
      <t>L</t>
    </r>
    <r>
      <rPr>
        <vertAlign val="subscript"/>
        <sz val="12"/>
        <rFont val="Times New Roman"/>
        <family val="1"/>
      </rPr>
      <t>зміш</t>
    </r>
    <r>
      <rPr>
        <sz val="12"/>
        <rFont val="Times New Roman"/>
        <family val="1"/>
      </rPr>
      <t>, м</t>
    </r>
  </si>
  <si>
    <r>
      <t>Середня глибина, h</t>
    </r>
    <r>
      <rPr>
        <vertAlign val="subscript"/>
        <sz val="12"/>
        <rFont val="Times New Roman"/>
        <family val="1"/>
      </rPr>
      <t>сер</t>
    </r>
    <r>
      <rPr>
        <sz val="12"/>
        <rFont val="Times New Roman"/>
        <family val="1"/>
      </rPr>
      <t>, м</t>
    </r>
  </si>
  <si>
    <r>
      <t>К</t>
    </r>
    <r>
      <rPr>
        <vertAlign val="subscript"/>
        <sz val="12"/>
        <rFont val="Times New Roman"/>
        <family val="1"/>
      </rPr>
      <t>ВВ</t>
    </r>
    <r>
      <rPr>
        <sz val="12"/>
        <rFont val="Times New Roman"/>
        <family val="1"/>
      </rPr>
      <t>, %/д</t>
    </r>
  </si>
  <si>
    <t>Назва озера</t>
  </si>
  <si>
    <r>
      <t>Площа озера, F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, км</t>
    </r>
    <r>
      <rPr>
        <vertAlign val="superscript"/>
        <sz val="12"/>
        <rFont val="Times New Roman"/>
        <family val="1"/>
      </rPr>
      <t>2</t>
    </r>
  </si>
  <si>
    <r>
      <t>Ширина озера, B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, км</t>
    </r>
  </si>
  <si>
    <r>
      <t>∆</t>
    </r>
    <r>
      <rPr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о</t>
    </r>
    <r>
      <rPr>
        <sz val="12"/>
        <rFont val="Times New Roman"/>
        <family val="1"/>
      </rPr>
      <t>, см/д</t>
    </r>
  </si>
  <si>
    <r>
      <t>∆</t>
    </r>
    <r>
      <rPr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о-опт</t>
    </r>
    <r>
      <rPr>
        <sz val="12"/>
        <rFont val="Times New Roman"/>
        <family val="1"/>
      </rPr>
      <t>, см/д</t>
    </r>
  </si>
  <si>
    <r>
      <t>k</t>
    </r>
    <r>
      <rPr>
        <vertAlign val="subscript"/>
        <sz val="12"/>
        <rFont val="Times New Roman"/>
        <family val="1"/>
      </rPr>
      <t>оз-опт</t>
    </r>
  </si>
  <si>
    <t>N</t>
  </si>
  <si>
    <t>Т, год</t>
  </si>
  <si>
    <t>Розрахунок оптимального водообміну</t>
  </si>
  <si>
    <r>
      <rPr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прит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</t>
    </r>
  </si>
  <si>
    <r>
      <t>W</t>
    </r>
    <r>
      <rPr>
        <vertAlign val="subscript"/>
        <sz val="12"/>
        <rFont val="Times New Roman"/>
        <family val="1"/>
      </rPr>
      <t>прит-опт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</t>
    </r>
  </si>
  <si>
    <r>
      <t>М</t>
    </r>
    <r>
      <rPr>
        <vertAlign val="subscript"/>
        <sz val="12"/>
        <rFont val="Times New Roman"/>
        <family val="1"/>
      </rPr>
      <t>заг-опт</t>
    </r>
  </si>
  <si>
    <t>Розрахунок водообміну</t>
  </si>
  <si>
    <t>Розрахунок водовідновлення</t>
  </si>
  <si>
    <r>
      <t>∆</t>
    </r>
    <r>
      <rPr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р,і</t>
    </r>
    <r>
      <rPr>
        <sz val="12"/>
        <rFont val="Times New Roman"/>
        <family val="1"/>
      </rPr>
      <t>, см/д</t>
    </r>
  </si>
  <si>
    <t>Морфометричні характеристики озера</t>
  </si>
  <si>
    <t>Морфометричні характеристики протоки</t>
  </si>
  <si>
    <t>Номер варіанту</t>
  </si>
  <si>
    <r>
      <t>К</t>
    </r>
    <r>
      <rPr>
        <vertAlign val="subscript"/>
        <sz val="12"/>
        <rFont val="Times New Roman"/>
        <family val="1"/>
      </rPr>
      <t>ВО</t>
    </r>
    <r>
      <rPr>
        <sz val="12"/>
        <rFont val="Times New Roman"/>
        <family val="1"/>
      </rPr>
      <t>, д</t>
    </r>
    <r>
      <rPr>
        <vertAlign val="superscript"/>
        <sz val="12"/>
        <rFont val="Times New Roman"/>
        <family val="1"/>
      </rPr>
      <t>-1</t>
    </r>
  </si>
  <si>
    <r>
      <t>τ</t>
    </r>
    <r>
      <rPr>
        <vertAlign val="subscript"/>
        <sz val="12"/>
        <rFont val="Times New Roman"/>
        <family val="1"/>
      </rPr>
      <t>ВО</t>
    </r>
    <r>
      <rPr>
        <sz val="12"/>
        <rFont val="Times New Roman"/>
        <family val="1"/>
      </rPr>
      <t>, д</t>
    </r>
  </si>
  <si>
    <r>
      <t>Об'єм озера, W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, тис. м</t>
    </r>
    <r>
      <rPr>
        <vertAlign val="superscript"/>
        <sz val="12"/>
        <rFont val="Times New Roman"/>
        <family val="1"/>
      </rPr>
      <t>3</t>
    </r>
  </si>
  <si>
    <r>
      <t>Відстань до протоки, L</t>
    </r>
    <r>
      <rPr>
        <vertAlign val="subscript"/>
        <sz val="12"/>
        <rFont val="Times New Roman"/>
        <family val="1"/>
      </rPr>
      <t>р,і</t>
    </r>
    <r>
      <rPr>
        <sz val="12"/>
        <rFont val="Times New Roman"/>
        <family val="1"/>
      </rPr>
      <t>, км</t>
    </r>
  </si>
  <si>
    <r>
      <t>К</t>
    </r>
    <r>
      <rPr>
        <vertAlign val="subscript"/>
        <sz val="12"/>
        <rFont val="Times New Roman"/>
        <family val="1"/>
      </rPr>
      <t>ВВ</t>
    </r>
    <r>
      <rPr>
        <sz val="12"/>
        <rFont val="Times New Roman"/>
        <family val="1"/>
      </rPr>
      <t>, д</t>
    </r>
    <r>
      <rPr>
        <vertAlign val="superscript"/>
        <sz val="12"/>
        <rFont val="Times New Roman"/>
        <family val="1"/>
      </rPr>
      <t>-1</t>
    </r>
  </si>
  <si>
    <r>
      <t>W</t>
    </r>
    <r>
      <rPr>
        <vertAlign val="subscript"/>
        <sz val="12"/>
        <rFont val="Times New Roman"/>
        <family val="1"/>
      </rPr>
      <t>зміш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3</t>
    </r>
  </si>
  <si>
    <r>
      <t>τ</t>
    </r>
    <r>
      <rPr>
        <vertAlign val="subscript"/>
        <sz val="12"/>
        <rFont val="Times New Roman"/>
        <family val="1"/>
      </rPr>
      <t>ВВ</t>
    </r>
    <r>
      <rPr>
        <sz val="12"/>
        <rFont val="Times New Roman"/>
        <family val="1"/>
      </rPr>
      <t>, д</t>
    </r>
  </si>
  <si>
    <r>
      <t>τ</t>
    </r>
    <r>
      <rPr>
        <vertAlign val="subscript"/>
        <sz val="12"/>
        <rFont val="Times New Roman"/>
        <family val="1"/>
      </rPr>
      <t>ВО-опт</t>
    </r>
    <r>
      <rPr>
        <sz val="12"/>
        <rFont val="Times New Roman"/>
        <family val="1"/>
      </rPr>
      <t>, д</t>
    </r>
  </si>
  <si>
    <t>Для автоматичних розрахунків внесіть вихідні дані (згідно свого варіанту) в осередки зеленого кольору!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</si>
</sst>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#,##0.000"/>
    <numFmt numFmtId="195" formatCode="0.0000E+00"/>
    <numFmt numFmtId="196" formatCode="0.000E+00"/>
  </numFmts>
  <fonts count="50">
    <font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2" fillId="33" borderId="10" xfId="0" applyNumberFormat="1" applyFont="1" applyFill="1" applyBorder="1" applyAlignment="1" applyProtection="1">
      <alignment horizontal="center" vertical="center"/>
      <protection locked="0"/>
    </xf>
    <xf numFmtId="185" fontId="2" fillId="33" borderId="12" xfId="0" applyNumberFormat="1" applyFont="1" applyFill="1" applyBorder="1" applyAlignment="1" applyProtection="1">
      <alignment horizontal="center" vertical="center"/>
      <protection locked="0"/>
    </xf>
    <xf numFmtId="184" fontId="2" fillId="33" borderId="11" xfId="0" applyNumberFormat="1" applyFont="1" applyFill="1" applyBorder="1" applyAlignment="1" applyProtection="1">
      <alignment horizontal="center" vertical="center"/>
      <protection locked="0"/>
    </xf>
    <xf numFmtId="184" fontId="2" fillId="33" borderId="10" xfId="0" applyNumberFormat="1" applyFont="1" applyFill="1" applyBorder="1" applyAlignment="1" applyProtection="1">
      <alignment horizontal="center" vertical="center"/>
      <protection locked="0"/>
    </xf>
    <xf numFmtId="184" fontId="2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185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 hidden="1"/>
    </xf>
    <xf numFmtId="184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185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2" fillId="0" borderId="12" xfId="0" applyNumberFormat="1" applyFont="1" applyFill="1" applyBorder="1" applyAlignment="1" applyProtection="1">
      <alignment horizontal="center" vertical="center"/>
      <protection hidden="1"/>
    </xf>
    <xf numFmtId="185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189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10" workbookViewId="0" topLeftCell="A1">
      <selection activeCell="A1" sqref="A1:B2"/>
    </sheetView>
  </sheetViews>
  <sheetFormatPr defaultColWidth="9.00390625" defaultRowHeight="12.75"/>
  <cols>
    <col min="1" max="1" width="35.75390625" style="20" customWidth="1"/>
    <col min="2" max="2" width="20.75390625" style="21" customWidth="1"/>
    <col min="3" max="16384" width="9.125" style="11" customWidth="1"/>
  </cols>
  <sheetData>
    <row r="1" spans="1:2" ht="15.75">
      <c r="A1" s="32" t="s">
        <v>38</v>
      </c>
      <c r="B1" s="33"/>
    </row>
    <row r="2" spans="1:2" ht="16.5" thickBot="1">
      <c r="A2" s="34"/>
      <c r="B2" s="35"/>
    </row>
    <row r="3" spans="1:5" s="13" customFormat="1" ht="18.75" customHeight="1">
      <c r="A3" s="12" t="s">
        <v>29</v>
      </c>
      <c r="B3" s="1"/>
      <c r="E3" s="11"/>
    </row>
    <row r="4" spans="1:2" ht="18.75" customHeight="1" thickBot="1">
      <c r="A4" s="14" t="s">
        <v>12</v>
      </c>
      <c r="B4" s="2"/>
    </row>
    <row r="5" spans="1:2" ht="18.75" customHeight="1" thickBot="1">
      <c r="A5" s="30" t="s">
        <v>27</v>
      </c>
      <c r="B5" s="31"/>
    </row>
    <row r="6" spans="1:2" ht="18.75" customHeight="1">
      <c r="A6" s="15" t="s">
        <v>13</v>
      </c>
      <c r="B6" s="3"/>
    </row>
    <row r="7" spans="1:2" ht="18.75" customHeight="1">
      <c r="A7" s="16" t="s">
        <v>32</v>
      </c>
      <c r="B7" s="4"/>
    </row>
    <row r="8" spans="1:2" ht="18.75" customHeight="1" thickBot="1">
      <c r="A8" s="14" t="s">
        <v>14</v>
      </c>
      <c r="B8" s="5"/>
    </row>
    <row r="9" spans="1:2" ht="18.75" customHeight="1" thickBot="1">
      <c r="A9" s="30" t="s">
        <v>28</v>
      </c>
      <c r="B9" s="31"/>
    </row>
    <row r="10" spans="1:2" ht="18.75" customHeight="1">
      <c r="A10" s="15" t="s">
        <v>33</v>
      </c>
      <c r="B10" s="6"/>
    </row>
    <row r="11" spans="1:2" ht="18.75" customHeight="1">
      <c r="A11" s="16" t="s">
        <v>3</v>
      </c>
      <c r="B11" s="7"/>
    </row>
    <row r="12" spans="1:2" ht="18.75" customHeight="1">
      <c r="A12" s="16" t="s">
        <v>2</v>
      </c>
      <c r="B12" s="4"/>
    </row>
    <row r="13" spans="1:2" ht="18.75" customHeight="1">
      <c r="A13" s="16" t="s">
        <v>4</v>
      </c>
      <c r="B13" s="4"/>
    </row>
    <row r="14" spans="1:2" ht="18.75" customHeight="1" thickBot="1">
      <c r="A14" s="14" t="s">
        <v>1</v>
      </c>
      <c r="B14" s="5"/>
    </row>
    <row r="15" spans="1:2" ht="18.75" customHeight="1" thickBot="1">
      <c r="A15" s="30" t="s">
        <v>24</v>
      </c>
      <c r="B15" s="31"/>
    </row>
    <row r="16" spans="1:2" ht="18.75" customHeight="1">
      <c r="A16" s="17" t="s">
        <v>26</v>
      </c>
      <c r="B16" s="22">
        <f>IF(B10="","",10.5-0.105*B10)</f>
      </c>
    </row>
    <row r="17" spans="1:2" ht="18.75" customHeight="1">
      <c r="A17" s="16" t="s">
        <v>0</v>
      </c>
      <c r="B17" s="23">
        <f>IF(B11="","",IF(B13="","",IF(B12="","",IF(B14="","",(B11*1000*B14*B14)/(B12*B12*POWER(B13,3.33))))))</f>
      </c>
    </row>
    <row r="18" spans="1:2" ht="18.75" customHeight="1">
      <c r="A18" s="16" t="s">
        <v>5</v>
      </c>
      <c r="B18" s="23">
        <f>IF(B17="","",0.055*POWER(B17,-0.205))</f>
      </c>
    </row>
    <row r="19" spans="1:2" ht="18.75" customHeight="1">
      <c r="A19" s="18" t="s">
        <v>15</v>
      </c>
      <c r="B19" s="24">
        <f>IF(B16="","",IF(B18="","",B18*B16))</f>
      </c>
    </row>
    <row r="20" spans="1:2" ht="18.75" customHeight="1">
      <c r="A20" s="16" t="s">
        <v>8</v>
      </c>
      <c r="B20" s="8"/>
    </row>
    <row r="21" spans="1:2" ht="18.75" customHeight="1">
      <c r="A21" s="16" t="s">
        <v>21</v>
      </c>
      <c r="B21" s="25">
        <f>IF(B6="","",IF(B19="","",IF(B20="","",B6*B19*B20*1000000/100)))</f>
      </c>
    </row>
    <row r="22" spans="1:2" ht="18.75" customHeight="1">
      <c r="A22" s="16" t="s">
        <v>30</v>
      </c>
      <c r="B22" s="26">
        <f>IF(B7="","",IF(B21="","",B21/(1000*B7)))</f>
      </c>
    </row>
    <row r="23" spans="1:2" ht="18.75" customHeight="1">
      <c r="A23" s="16" t="s">
        <v>6</v>
      </c>
      <c r="B23" s="24">
        <f>IF(B22="","",B22*100)</f>
      </c>
    </row>
    <row r="24" spans="1:2" ht="18.75" customHeight="1" thickBot="1">
      <c r="A24" s="14" t="s">
        <v>31</v>
      </c>
      <c r="B24" s="27">
        <f>IF(B23="","",100/B23)</f>
      </c>
    </row>
    <row r="25" spans="1:2" ht="18.75" customHeight="1" thickBot="1">
      <c r="A25" s="30" t="s">
        <v>25</v>
      </c>
      <c r="B25" s="31"/>
    </row>
    <row r="26" spans="1:2" ht="18.75" customHeight="1">
      <c r="A26" s="15" t="s">
        <v>7</v>
      </c>
      <c r="B26" s="28">
        <f>IF(B6="","",28*B6)</f>
      </c>
    </row>
    <row r="27" spans="1:2" ht="18.75" customHeight="1">
      <c r="A27" s="16" t="s">
        <v>18</v>
      </c>
      <c r="B27" s="8"/>
    </row>
    <row r="28" spans="1:2" ht="18.75" customHeight="1">
      <c r="A28" s="16" t="s">
        <v>19</v>
      </c>
      <c r="B28" s="8"/>
    </row>
    <row r="29" spans="1:2" ht="18.75" customHeight="1">
      <c r="A29" s="16" t="s">
        <v>9</v>
      </c>
      <c r="B29" s="25">
        <f>IF(B26="","",IF(B27="","",IF(B28="","",SQRT(B27*B26*B28))))</f>
      </c>
    </row>
    <row r="30" spans="1:2" ht="18.75" customHeight="1">
      <c r="A30" s="16" t="s">
        <v>10</v>
      </c>
      <c r="B30" s="9"/>
    </row>
    <row r="31" spans="1:2" ht="18.75" customHeight="1">
      <c r="A31" s="16" t="s">
        <v>35</v>
      </c>
      <c r="B31" s="25">
        <f>IF(B29="","",IF(B8="","",IF(B30="","",IF(B19="","",B29*B8*1000*(B30+0.5*B19/100)))))</f>
      </c>
    </row>
    <row r="32" spans="1:2" ht="18.75" customHeight="1">
      <c r="A32" s="16" t="s">
        <v>34</v>
      </c>
      <c r="B32" s="26">
        <f>IF(B31="","",IF(B7="","",0.25*B31/(B7*1000)))</f>
      </c>
    </row>
    <row r="33" spans="1:2" ht="18.75" customHeight="1">
      <c r="A33" s="16" t="s">
        <v>11</v>
      </c>
      <c r="B33" s="24">
        <f>IF(B32="","",B32*100)</f>
      </c>
    </row>
    <row r="34" spans="1:2" ht="18.75" customHeight="1" thickBot="1">
      <c r="A34" s="14" t="s">
        <v>36</v>
      </c>
      <c r="B34" s="27">
        <f>IF(B33="","",100/B33)</f>
      </c>
    </row>
    <row r="35" spans="1:2" ht="18.75" customHeight="1" thickBot="1">
      <c r="A35" s="30" t="s">
        <v>20</v>
      </c>
      <c r="B35" s="31"/>
    </row>
    <row r="36" spans="1:2" ht="18.75" customHeight="1">
      <c r="A36" s="15" t="s">
        <v>37</v>
      </c>
      <c r="B36" s="10"/>
    </row>
    <row r="37" spans="1:2" ht="18.75" customHeight="1">
      <c r="A37" s="16" t="s">
        <v>6</v>
      </c>
      <c r="B37" s="24">
        <f>IF(B36="","",100/B36)</f>
      </c>
    </row>
    <row r="38" spans="1:2" ht="18.75" customHeight="1">
      <c r="A38" s="16" t="s">
        <v>22</v>
      </c>
      <c r="B38" s="25">
        <f>IF(B7="","",IF(B37="","",0.01*B37*1000*B7))</f>
      </c>
    </row>
    <row r="39" spans="1:2" ht="18.75" customHeight="1">
      <c r="A39" s="18" t="s">
        <v>16</v>
      </c>
      <c r="B39" s="25">
        <f>IF(B6="","",IF(B38="","",100*B38/(1000000*B6)))</f>
      </c>
    </row>
    <row r="40" spans="1:2" ht="18.75" customHeight="1">
      <c r="A40" s="16" t="s">
        <v>17</v>
      </c>
      <c r="B40" s="24">
        <f>IF(B39="","",B39/B16)</f>
      </c>
    </row>
    <row r="41" spans="1:2" ht="18.75" customHeight="1" thickBot="1">
      <c r="A41" s="19" t="s">
        <v>23</v>
      </c>
      <c r="B41" s="29">
        <f>IF(B40="","",0.741*0.000001*POWER(B40,-4.88))</f>
      </c>
    </row>
  </sheetData>
  <sheetProtection sheet="1"/>
  <mergeCells count="6">
    <mergeCell ref="A5:B5"/>
    <mergeCell ref="A9:B9"/>
    <mergeCell ref="A15:B15"/>
    <mergeCell ref="A25:B25"/>
    <mergeCell ref="A35:B35"/>
    <mergeCell ref="A1:B2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 Олег Николаевич</dc:creator>
  <cp:keywords/>
  <dc:description/>
  <cp:lastModifiedBy>Оля Гриб</cp:lastModifiedBy>
  <cp:lastPrinted>2017-09-20T09:51:32Z</cp:lastPrinted>
  <dcterms:created xsi:type="dcterms:W3CDTF">2017-09-20T08:21:13Z</dcterms:created>
  <dcterms:modified xsi:type="dcterms:W3CDTF">2019-06-07T16:38:49Z</dcterms:modified>
  <cp:category/>
  <cp:version/>
  <cp:contentType/>
  <cp:contentStatus/>
</cp:coreProperties>
</file>